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6.3.4\департамент финансов\Бюджетное управление\БЮДЖЕТНЫЙ\ГОДОВЫЕ ОТЧЕТЫ\на ДУМУ ГОРОДА\2020 год\Материалы в составе пояснительной\Заполненные\"/>
    </mc:Choice>
  </mc:AlternateContent>
  <bookViews>
    <workbookView xWindow="0" yWindow="120" windowWidth="24000" windowHeight="8112"/>
  </bookViews>
  <sheets>
    <sheet name="Лист1" sheetId="1" r:id="rId1"/>
  </sheets>
  <definedNames>
    <definedName name="Z_0296EFAD_58C8_44DD_9F7A_22C08DE4A831_.wvu.PrintTitles" localSheetId="0" hidden="1">Лист1!$4:$5</definedName>
    <definedName name="Z_0B223F8C_0284_444B_9766_7B057E4111D8_.wvu.PrintTitles" localSheetId="0" hidden="1">Лист1!$4:$5</definedName>
    <definedName name="Z_85E31C33_AC87_428A_A615_905894AF62F6_.wvu.PrintTitles" localSheetId="0" hidden="1">Лист1!$4:$5</definedName>
    <definedName name="Z_867EFFA2_A721_455A_AD2C_3B4FA7F1A861_.wvu.PrintTitles" localSheetId="0" hidden="1">Лист1!$4:$5</definedName>
    <definedName name="_xlnm.Print_Titles" localSheetId="0">Лист1!$4:$5</definedName>
  </definedNames>
  <calcPr calcId="162913"/>
  <customWorkbookViews>
    <customWorkbookView name="Парамонова Оксана Борисовна - Личное представление" guid="{867EFFA2-A721-455A-AD2C-3B4FA7F1A861}" mergeInterval="0" personalView="1" maximized="1" windowWidth="1596" windowHeight="635" activeSheetId="1"/>
    <customWorkbookView name="Шлёмина Марина Васильевна - Личное представление" guid="{0296EFAD-58C8-44DD-9F7A-22C08DE4A831}" mergeInterval="0" personalView="1" maximized="1" xWindow="-8" yWindow="-8" windowWidth="1296" windowHeight="1000" activeSheetId="1"/>
    <customWorkbookView name="Казьмина Наталья Анатольевна - Личное представление" guid="{0B223F8C-0284-444B-9766-7B057E4111D8}" mergeInterval="0" personalView="1" maximized="1" yWindow="-4" windowWidth="1916" windowHeight="859" activeSheetId="1"/>
    <customWorkbookView name="Кинева Светлана Александровна - Личное представление" guid="{85E31C33-AC87-428A-A615-905894AF62F6}" mergeInterval="0" personalView="1" maximized="1" windowWidth="1916" windowHeight="815" activeSheetId="1"/>
  </customWorkbookViews>
</workbook>
</file>

<file path=xl/calcChain.xml><?xml version="1.0" encoding="utf-8"?>
<calcChain xmlns="http://schemas.openxmlformats.org/spreadsheetml/2006/main">
  <c r="F56" i="1" l="1"/>
  <c r="F53" i="1"/>
  <c r="G53" i="1"/>
  <c r="G36" i="1"/>
  <c r="G22" i="1" l="1"/>
  <c r="G23" i="1"/>
  <c r="F22" i="1"/>
  <c r="F23" i="1"/>
  <c r="D21" i="1"/>
  <c r="E21" i="1"/>
  <c r="C21" i="1"/>
  <c r="F21" i="1" l="1"/>
  <c r="G21" i="1"/>
  <c r="E24" i="1" l="1"/>
  <c r="E19" i="1" s="1"/>
  <c r="C67" i="1" l="1"/>
  <c r="E67" i="1"/>
  <c r="D67" i="1"/>
  <c r="G68" i="1"/>
  <c r="G66" i="1" l="1"/>
  <c r="E65" i="1"/>
  <c r="D65" i="1"/>
  <c r="C65" i="1"/>
  <c r="G64" i="1"/>
  <c r="E63" i="1"/>
  <c r="D63" i="1"/>
  <c r="C63" i="1"/>
  <c r="G62" i="1"/>
  <c r="F62" i="1"/>
  <c r="G61" i="1"/>
  <c r="F61" i="1"/>
  <c r="G60" i="1"/>
  <c r="F60" i="1"/>
  <c r="G59" i="1"/>
  <c r="E58" i="1"/>
  <c r="D58" i="1"/>
  <c r="C58" i="1"/>
  <c r="G56" i="1"/>
  <c r="E54" i="1"/>
  <c r="F54" i="1" s="1"/>
  <c r="D54" i="1"/>
  <c r="C54" i="1"/>
  <c r="G52" i="1"/>
  <c r="G51" i="1"/>
  <c r="E48" i="1"/>
  <c r="D48" i="1"/>
  <c r="C48" i="1"/>
  <c r="G47" i="1"/>
  <c r="G46" i="1"/>
  <c r="F46" i="1"/>
  <c r="G45" i="1"/>
  <c r="E44" i="1"/>
  <c r="D44" i="1"/>
  <c r="C44" i="1"/>
  <c r="G43" i="1"/>
  <c r="G42" i="1"/>
  <c r="F42" i="1"/>
  <c r="E41" i="1"/>
  <c r="D41" i="1"/>
  <c r="C41" i="1"/>
  <c r="G40" i="1"/>
  <c r="E39" i="1"/>
  <c r="D39" i="1"/>
  <c r="C39" i="1"/>
  <c r="G38" i="1"/>
  <c r="F38" i="1"/>
  <c r="G37" i="1"/>
  <c r="F37" i="1"/>
  <c r="G35" i="1"/>
  <c r="F35" i="1"/>
  <c r="G34" i="1"/>
  <c r="F34" i="1"/>
  <c r="E33" i="1"/>
  <c r="D33" i="1"/>
  <c r="C33" i="1"/>
  <c r="E30" i="1"/>
  <c r="D30" i="1"/>
  <c r="C30" i="1"/>
  <c r="G29" i="1"/>
  <c r="F29" i="1"/>
  <c r="G28" i="1"/>
  <c r="F28" i="1"/>
  <c r="E27" i="1"/>
  <c r="D27" i="1"/>
  <c r="C27" i="1"/>
  <c r="G26" i="1"/>
  <c r="F26" i="1"/>
  <c r="G25" i="1"/>
  <c r="F25" i="1"/>
  <c r="D24" i="1"/>
  <c r="D19" i="1" s="1"/>
  <c r="C24" i="1"/>
  <c r="C19" i="1" s="1"/>
  <c r="G20" i="1"/>
  <c r="F20" i="1"/>
  <c r="G18" i="1"/>
  <c r="F18" i="1"/>
  <c r="G17" i="1"/>
  <c r="F17" i="1"/>
  <c r="G16" i="1"/>
  <c r="F16" i="1"/>
  <c r="G14" i="1"/>
  <c r="F14" i="1"/>
  <c r="G13" i="1"/>
  <c r="F13" i="1"/>
  <c r="E12" i="1"/>
  <c r="E11" i="1" s="1"/>
  <c r="D12" i="1"/>
  <c r="D11" i="1" s="1"/>
  <c r="C12" i="1"/>
  <c r="C11" i="1" s="1"/>
  <c r="G10" i="1"/>
  <c r="F10" i="1"/>
  <c r="E9" i="1"/>
  <c r="D9" i="1"/>
  <c r="C9" i="1"/>
  <c r="G8" i="1"/>
  <c r="F8" i="1"/>
  <c r="F24" i="1" l="1"/>
  <c r="C57" i="1"/>
  <c r="E32" i="1"/>
  <c r="C32" i="1"/>
  <c r="D32" i="1"/>
  <c r="G27" i="1"/>
  <c r="G63" i="1"/>
  <c r="G54" i="1"/>
  <c r="G48" i="1"/>
  <c r="G11" i="1"/>
  <c r="G9" i="1"/>
  <c r="F58" i="1"/>
  <c r="G58" i="1"/>
  <c r="G67" i="1"/>
  <c r="D57" i="1"/>
  <c r="F12" i="1"/>
  <c r="F33" i="1"/>
  <c r="G12" i="1"/>
  <c r="G24" i="1"/>
  <c r="F27" i="1"/>
  <c r="G33" i="1"/>
  <c r="G41" i="1"/>
  <c r="G44" i="1"/>
  <c r="G39" i="1"/>
  <c r="D6" i="1"/>
  <c r="G65" i="1"/>
  <c r="C6" i="1"/>
  <c r="E57" i="1"/>
  <c r="D7" i="1"/>
  <c r="F11" i="1"/>
  <c r="F9" i="1"/>
  <c r="C7" i="1"/>
  <c r="F44" i="1"/>
  <c r="E7" i="1"/>
  <c r="F32" i="1" l="1"/>
  <c r="G32" i="1"/>
  <c r="C69" i="1"/>
  <c r="D69" i="1"/>
  <c r="G57" i="1"/>
  <c r="F57" i="1"/>
  <c r="G7" i="1"/>
  <c r="F7" i="1"/>
  <c r="G19" i="1"/>
  <c r="F19" i="1"/>
  <c r="E6" i="1"/>
  <c r="F6" i="1" l="1"/>
  <c r="E69" i="1"/>
  <c r="G6" i="1"/>
  <c r="G69" i="1" l="1"/>
  <c r="F69" i="1"/>
</calcChain>
</file>

<file path=xl/sharedStrings.xml><?xml version="1.0" encoding="utf-8"?>
<sst xmlns="http://schemas.openxmlformats.org/spreadsheetml/2006/main" count="193" uniqueCount="186">
  <si>
    <t>Приложение 3</t>
  </si>
  <si>
    <t>тыс. рублей</t>
  </si>
  <si>
    <t>КБК</t>
  </si>
  <si>
    <t>Наименование кода доходов</t>
  </si>
  <si>
    <t xml:space="preserve">% исполнения </t>
  </si>
  <si>
    <t xml:space="preserve">Пояснения по отклонениям выше/ниже 5% </t>
  </si>
  <si>
    <t>к первона-чальному плану</t>
  </si>
  <si>
    <t>к уточнен-ному плану</t>
  </si>
  <si>
    <t>к первоначальному плану</t>
  </si>
  <si>
    <t>к уточненному плану</t>
  </si>
  <si>
    <t>000 1 00 00000 00 0000 000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</si>
  <si>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</si>
  <si>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</si>
  <si>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</si>
  <si>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</si>
  <si>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</si>
  <si>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 xml:space="preserve"> </t>
  </si>
  <si>
    <t>100 1 03 02000 01 0000 110</t>
  </si>
  <si>
    <t xml:space="preserve">Акцизы по подакцизным товарам (продукции), производимым на территории Российской Федерации 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</si>
  <si>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</si>
  <si>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</si>
  <si>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</si>
  <si>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</si>
  <si>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182 1 05 01010 01 0000 110</t>
  </si>
  <si>
    <t>Налог, взимаемый с налогоплательщиков, выбравших в качестве объекта налоообложения доходы</t>
  </si>
  <si>
    <t>182 1 05 01020 01 0000 110</t>
  </si>
  <si>
    <t>Налог, взимаемый с налогоплательщиков, выбравших в качестве объекта налоообложения доходы, уменьшенные на величину расходов</t>
  </si>
  <si>
    <t xml:space="preserve">182 1 05 01050 01 0000 110 </t>
  </si>
  <si>
    <t xml:space="preserve">Минимальный налог, зачисляемый в бюджеты субъектов Российской Федерации (за налоговые периоды, истекшие до 1 января 2016 года) </t>
  </si>
  <si>
    <t>Возврат налогоплательщикам переплаты по налогу</t>
  </si>
  <si>
    <t>000 1 05 02000 02 0000 110</t>
  </si>
  <si>
    <t xml:space="preserve">Единый налог на вмененный доход для отдельных видов деятельности </t>
  </si>
  <si>
    <t>000 1 05 03000 01 0000 110</t>
  </si>
  <si>
    <t>Единый сельскохозяйственный налог</t>
  </si>
  <si>
    <t>000 1 05 04000 02 0000 110</t>
  </si>
  <si>
    <t xml:space="preserve">Налог, взимаемый в связи с применением патентной системы налогообложения 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</si>
  <si>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</si>
  <si>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</si>
  <si>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</si>
  <si>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</si>
  <si>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</si>
  <si>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</si>
  <si>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 xml:space="preserve">
</t>
  </si>
  <si>
    <t>182 1 06 06032 04 0000 110</t>
  </si>
  <si>
    <t xml:space="preserve">Земельный налог, с организаций обладающих земельным участком, расположенным в границах городских округов </t>
  </si>
  <si>
    <t>182 1 06 06042 04 0000 110</t>
  </si>
  <si>
    <t xml:space="preserve">Земельный налог, с физических лиц обладающих земельным участком, расположенным в границах городских округов </t>
  </si>
  <si>
    <t>000 1 08 00000 00 0000 000</t>
  </si>
  <si>
    <t>Государственная пошлина</t>
  </si>
  <si>
    <t>000 1 08 03000 01 0000 000</t>
  </si>
  <si>
    <t>Государственная пошлина по делам, рассматриваемым в судах общей юрисдикции, мировыми судьями</t>
  </si>
  <si>
    <t>000 1 08 07000 01 0000 000</t>
  </si>
  <si>
    <t>Государственная пошлина за государственную регистрацию, а также за совершение прочих юридически значимых действий</t>
  </si>
  <si>
    <t>000 1 09 00000 00 0000 000</t>
  </si>
  <si>
    <t xml:space="preserve">Задолженность и перерасчеты по отмененным налогам, сборам и иным обязательным платежам </t>
  </si>
  <si>
    <t>000 1 09 07000 00 0000 000</t>
  </si>
  <si>
    <t>Прочие налоги и сборы (по отмененным местным налогам и сборам)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</si>
  <si>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</si>
  <si>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</si>
  <si>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</si>
  <si>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</si>
  <si>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</si>
  <si>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</si>
  <si>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</si>
  <si>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</si>
  <si>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</si>
  <si>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</si>
  <si>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</si>
  <si>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</si>
  <si>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</si>
  <si>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</si>
  <si>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</si>
  <si>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</si>
  <si>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</si>
  <si>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</si>
  <si>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</si>
  <si>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</si>
  <si>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</si>
  <si>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</si>
  <si>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</si>
  <si>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</si>
  <si>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</si>
  <si>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</si>
  <si>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</si>
  <si>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</si>
  <si>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</si>
  <si>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</si>
  <si>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</si>
  <si>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</si>
  <si>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</si>
  <si>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 xml:space="preserve">          </t>
  </si>
  <si>
    <t>000 1 17 01000 00 0000 180</t>
  </si>
  <si>
    <t>Невыясненные поступления</t>
  </si>
  <si>
    <t>000 1 17 05000 00 0000 180</t>
  </si>
  <si>
    <t xml:space="preserve">Прочие неналоговые доходы 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</si>
  <si>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</si>
  <si>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</si>
  <si>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</si>
  <si>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</si>
  <si>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>050 2 02 10000 00 0000 151</t>
  </si>
  <si>
    <t xml:space="preserve">Дотации бюджетам бюджетной системы Российской Федерации </t>
  </si>
  <si>
    <t>050 2 02 20000 00 0000 151</t>
  </si>
  <si>
    <t>Субсидии бюджетам бюджетной системы  Российской Федерации (межбюджетные субсидии)</t>
  </si>
  <si>
    <t>050 2 02 30000 00 0000 151</t>
  </si>
  <si>
    <t xml:space="preserve">Субвенции бюджетам бюджетной системы Российской Федерации </t>
  </si>
  <si>
    <t>050 2 02 40000 00 0000 151</t>
  </si>
  <si>
    <t>Иные межбюджетные трансферты</t>
  </si>
  <si>
    <t>000 2 07 00000 00 0000 000</t>
  </si>
  <si>
    <t>Прочие безвозмездные поступления</t>
  </si>
  <si>
    <t>000 2 07 04000 00 0000 180</t>
  </si>
  <si>
    <t>000 2 18 00000 00 0000 180</t>
  </si>
  <si>
    <t xml:space="preserve">Доходы бюджетов бюджетной системы Российской Федерации от возврата организациями остатков субсидий прошлых лет  </t>
  </si>
  <si>
    <t>000 2 18 04000 04 0000 180</t>
  </si>
  <si>
    <t>Доходы бюджетов городских округов от возврата организациями остатков субсидий прошлых лет</t>
  </si>
  <si>
    <t xml:space="preserve">000 2 19 00000 00 0000 000 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</si>
  <si>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</si>
  <si>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</si>
  <si>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000 2 19 00000 04 0000 151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</si>
  <si>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 </t>
  </si>
  <si>
    <t>НАЛОГОВЫЕ И НЕНАЛОГОВЫЕ ДОХОДЫ</t>
  </si>
  <si>
    <t>182 1 06 04000 02 0000 110</t>
  </si>
  <si>
    <t>Транспортный налог</t>
  </si>
  <si>
    <t>182 1 06 04011 02 0000 110</t>
  </si>
  <si>
    <t>Транспортный налог с организаций</t>
  </si>
  <si>
    <t>182 1 06 04012 02 0000 110</t>
  </si>
  <si>
    <t>Транспортный налог с физических лиц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</si>
  <si>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</si>
  <si>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</si>
  <si>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</si>
  <si>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</si>
  <si>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</si>
  <si>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</si>
  <si>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000 1 16 10000 00 0000 140</t>
  </si>
  <si>
    <t>Платежи в целях возмещения причиненного ущерба (убытков)</t>
  </si>
  <si>
    <t>000 1 16 11000 01 0000 140</t>
  </si>
  <si>
    <t>Платежи, уплачиваемые в целях возмещения вреда</t>
  </si>
  <si>
    <t>Уточненный план на 2020 год</t>
  </si>
  <si>
    <t>Сведения о фактических поступлениях доходов по видам доходов в сравнении с первоначально утвержденными решением Думы города Нижневартовска и с уточненными значениями с учетом внесенных изменений за 2020 год</t>
  </si>
  <si>
    <t>Фактическое исполнение на 01.01.2021 года</t>
  </si>
  <si>
    <t>000 1 11 05300 00 0000 120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</si>
  <si>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</si>
  <si>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За счёт индексации ставок акцизов на нефтепродукты</t>
  </si>
  <si>
    <t>В связи с неуплатой налога отдельными налогоплательщиками.</t>
  </si>
  <si>
    <t>Снижение количества выданных патентов</t>
  </si>
  <si>
    <t>Понижение деловой активности субъектов предпринимательской деятельности, уменьшение спроса на размещение средств наружной рекламы на зданиях и строениях.</t>
  </si>
  <si>
    <t>Увеличение объемов работ и рост выручки, полученной в 2019 году</t>
  </si>
  <si>
    <t>Предоставление дополнительных мер поддержки рекламораспространителям в условиях введенных ограничений в связи с распространением новой каронавирусной инфекции, расторжение договоров на установку и эксплуатацию рекламных конструкций, нарушение обязательств по внесению платы.</t>
  </si>
  <si>
    <t>Досрочное внесение рекламораспространителями платы по договорам на установку и эксплуатацию рекламных конструкций</t>
  </si>
  <si>
    <t>Поступление платы за размещение твердых коммунальных отходов от предприятия нефтяной отрасли</t>
  </si>
  <si>
    <t>Увеличение спроса на предоставляемые услуги</t>
  </si>
  <si>
    <t>Поступление доходов в виде возврата дебиторской задолженности прошлых лет, компенсации затрат на озеленение, возврат Югорским фонда капитального ремонта многоквартирных домов переплаты за прошлый период</t>
  </si>
  <si>
    <t>Поступление денежных средств от продажи на торгах 3 объектов муниципальной собственности, доходов поступающих по договорам купли-продажи арендуемого муниципального имущества заключенным в 2020 году</t>
  </si>
  <si>
    <t>Активизация выкупа земельных участков. В 2020 году заключено 182 договора купли-продажи земельных участков под объектами недвижимого имущества, находящегося в собственности физических и юридических лиц, 35 соглашений о перераспределении земельных участков, находящихся в частной собственности</t>
  </si>
  <si>
    <t>Поступление платежей по искам о возмещении вреда, причиненного окружающей среде, а также платежей, уплачиваемых в целях возмещения вреда, причиняемого автомобильных дорогам местного значения транспортными средствами, осуществляющими перевозки тяжеловесных и (или) крупногабаритных грузов</t>
  </si>
  <si>
    <t>более чем в 89 раз</t>
  </si>
  <si>
    <t>более чем в 111 раз</t>
  </si>
  <si>
    <t>более чем в 13 раз</t>
  </si>
  <si>
    <t>более чем в 26 раз</t>
  </si>
  <si>
    <t>более чем в 35 раз</t>
  </si>
  <si>
    <t>более чем в 14 раз</t>
  </si>
  <si>
    <t>Поступление административных штрафов, установленных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</si>
  <si>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Рост налогооблагаемой базы</t>
  </si>
  <si>
    <t xml:space="preserve">Переход налогоплательщиков на другие системы налогообложения в связи с отменой налога с 01.01.2021, а так же снижения налогооблагаемой базы в условиях введенных ограничений в связи с распространением новой кароновирусной инфекцией </t>
  </si>
  <si>
    <t>Фактическое патентов было выдано больше, чем планировалось по уточненному плану</t>
  </si>
  <si>
    <t>Проведение информационных кампаний по своевременной уплате имущественных налогов</t>
  </si>
  <si>
    <t>Увеличение количества плательщиков государственной пошлины</t>
  </si>
  <si>
    <t>Заключение новых 53 соглашений об установлении сервитута на земельные участки</t>
  </si>
  <si>
    <t xml:space="preserve">Получение убытков отдельными предприятиям по итогам 2019 года </t>
  </si>
  <si>
    <t>более чем                 в 3 раза</t>
  </si>
  <si>
    <t>Погашение задолженности прошлых лет, досрочное выполнение гражданами денежных обязательств перед бюджетом города по выкупу приобретаемых гражданами жилых помещений, долей в них, а также погашением контрагентами задолженности по внесению денежных средств в бюджет города.</t>
  </si>
  <si>
    <t>более чем                 в 17 раз</t>
  </si>
  <si>
    <t>более чем в 8 раз</t>
  </si>
  <si>
    <t>Поступление штрафов за административные правонарушения: 
- 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контроль);
-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</si>
  <si>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более чем в 6 раз</t>
  </si>
  <si>
    <t xml:space="preserve">Поступление административного штрафа за неисполнение обязательств по муниципальному контракту на выполнение строительно-монтажных работ </t>
  </si>
  <si>
    <t>Поступление доходов от денежных взысканий (штрафов), поступающих в счет погашения задолженности, образовавшейся до 1 января 2020 года</t>
  </si>
  <si>
    <t>Уточнение невыясненных платещей в соответствии с их принадлежностью</t>
  </si>
  <si>
    <t xml:space="preserve">Поступление денежных средств согласно условий договоров о развитии застроенной территории города, а также внесение денежных средств в бюджет города застройщиком по решению суда </t>
  </si>
  <si>
    <t>более чем              в 9 раз</t>
  </si>
  <si>
    <t>Предоставление бюджету города дополнительных дотаций:
- на поддержку мер по обеспечению сбалансированности бюджетов;
- в целях поощрения за развитие практик инициативного бюджетирования, а так же стимулирования роста налогового потенциала и качества планирования доходов.</t>
  </si>
  <si>
    <t>Предоставление бюджету города дополнительных средств:
- на организацию бесплатного горячего питания обучающихся, получающих начальное общее образование;
- на реализацию мероприятий по обеспечению жильем молодых семей;
- на реализацию мероприятий по созданию новых мест в общеобразовательных организациях;
- на реализацию полномочий в области жилищных отношений.</t>
  </si>
  <si>
    <t xml:space="preserve">Предоставление бюджету города средств за счет  резервного фонда Правительства Российской Федерации и резервного фонда Правительства ХМАО - Югры, а так же на реализацию наказов избирателей депутатам Думы Ханты-Мансийского автономного округа - Югры </t>
  </si>
  <si>
    <t>Поступление средств по заключенным соглашениям о сотрудничестве администрации города, предприятиями и предпринимателями города,  средств от главных распорядителей бюджета Тюменской области и средств в рамках проекта "Инициативное бюджетирование"</t>
  </si>
  <si>
    <t>Возврат в бюджет округа остатков неиспользованных межбюджетные трансфертов прошлых лет</t>
  </si>
  <si>
    <t>Поступление средств от возвратов субсидий на компенсацию недополученных доходов при оказании населению жилищных услуг, а так же средств от бюджетных и автономных учреждений, иными организациями.</t>
  </si>
  <si>
    <r>
      <t>Первоначальный план по решению Д</t>
    </r>
    <r>
      <rPr>
        <sz val="14"/>
        <rFont val="Times New Roman"/>
        <family val="1"/>
        <charset val="204"/>
      </rPr>
      <t>умы города 
от 29.11.</t>
    </r>
    <r>
      <rPr>
        <sz val="14"/>
        <color indexed="8"/>
        <rFont val="Times New Roman"/>
        <family val="1"/>
        <charset val="204"/>
      </rPr>
      <t>2019 №546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</si>
</sst>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\.00\.0"/>
    <numFmt numFmtId="166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2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9" fillId="0" borderId="0" applyNumberFormat="0" applyFill="0" applyBorder="0" applyAlignment="0" applyProtection="0"/>
  </cellStyleXfs>
  <cellXfs count="88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165" fontId="6" fillId="0" borderId="1" xfId="1" applyNumberFormat="1" applyFont="1" applyFill="1" applyBorder="1" applyAlignment="1" applyProtection="1">
      <alignment horizontal="right" vertical="center" wrapText="1"/>
      <protection hidden="1"/>
    </xf>
    <xf numFmtId="49" fontId="6" fillId="0" borderId="1" xfId="0" applyNumberFormat="1" applyFont="1" applyFill="1" applyBorder="1" applyAlignment="1">
      <alignment horizontal="justify" vertical="center" wrapText="1"/>
    </xf>
    <xf numFmtId="2" fontId="6" fillId="0" borderId="1" xfId="1" applyNumberFormat="1" applyFont="1" applyFill="1" applyBorder="1" applyAlignment="1" applyProtection="1">
      <alignment horizontal="right" vertical="center" wrapText="1"/>
      <protection hidden="1"/>
    </xf>
    <xf numFmtId="2" fontId="6" fillId="0" borderId="1" xfId="0" applyNumberFormat="1" applyFont="1" applyFill="1" applyBorder="1" applyAlignment="1">
      <alignment horizontal="justify" vertical="center" wrapText="1"/>
    </xf>
    <xf numFmtId="0" fontId="6" fillId="0" borderId="1" xfId="1" applyFont="1" applyBorder="1" applyAlignment="1">
      <alignment horizontal="right"/>
    </xf>
    <xf numFmtId="0" fontId="0" fillId="0" borderId="0" xfId="0" applyFont="1"/>
    <xf numFmtId="0" fontId="1" fillId="0" borderId="0" xfId="0" applyFont="1" applyAlignment="1">
      <alignment horizontal="justify"/>
    </xf>
    <xf numFmtId="0" fontId="7" fillId="0" borderId="1" xfId="0" applyFont="1" applyBorder="1" applyAlignment="1">
      <alignment horizontal="justify" vertical="center" wrapText="1"/>
    </xf>
    <xf numFmtId="4" fontId="7" fillId="4" borderId="1" xfId="0" applyNumberFormat="1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4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justify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right" vertical="center"/>
    </xf>
    <xf numFmtId="0" fontId="2" fillId="3" borderId="1" xfId="0" applyNumberFormat="1" applyFont="1" applyFill="1" applyBorder="1" applyAlignment="1">
      <alignment horizontal="justify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justify" vertical="center" wrapText="1"/>
    </xf>
    <xf numFmtId="0" fontId="11" fillId="0" borderId="0" xfId="0" applyFont="1"/>
    <xf numFmtId="0" fontId="6" fillId="2" borderId="1" xfId="0" applyNumberFormat="1" applyFont="1" applyFill="1" applyBorder="1" applyAlignment="1">
      <alignment horizontal="right" vertical="center"/>
    </xf>
    <xf numFmtId="0" fontId="6" fillId="2" borderId="1" xfId="0" applyNumberFormat="1" applyFont="1" applyFill="1" applyBorder="1" applyAlignment="1">
      <alignment horizontal="justify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2" fontId="6" fillId="0" borderId="1" xfId="1" applyNumberFormat="1" applyFont="1" applyBorder="1" applyAlignment="1">
      <alignment horizontal="right" vertical="center" wrapText="1"/>
    </xf>
    <xf numFmtId="0" fontId="12" fillId="0" borderId="0" xfId="0" applyFont="1"/>
    <xf numFmtId="0" fontId="7" fillId="0" borderId="0" xfId="0" applyFont="1" applyAlignment="1">
      <alignment horizontal="justify"/>
    </xf>
    <xf numFmtId="49" fontId="6" fillId="4" borderId="1" xfId="0" applyNumberFormat="1" applyFont="1" applyFill="1" applyBorder="1" applyAlignment="1">
      <alignment horizontal="justify" vertical="center" wrapText="1"/>
    </xf>
    <xf numFmtId="49" fontId="6" fillId="3" borderId="1" xfId="0" applyNumberFormat="1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49" fontId="6" fillId="0" borderId="1" xfId="0" applyNumberFormat="1" applyFont="1" applyBorder="1" applyAlignment="1">
      <alignment horizontal="justify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justify" vertical="center" wrapText="1"/>
    </xf>
    <xf numFmtId="4" fontId="7" fillId="3" borderId="1" xfId="0" applyNumberFormat="1" applyFont="1" applyFill="1" applyBorder="1" applyAlignment="1">
      <alignment horizontal="justify" vertical="center" wrapText="1"/>
    </xf>
    <xf numFmtId="4" fontId="1" fillId="4" borderId="1" xfId="0" applyNumberFormat="1" applyFont="1" applyFill="1" applyBorder="1" applyAlignment="1">
      <alignment horizontal="justify" vertical="center" wrapText="1"/>
    </xf>
    <xf numFmtId="49" fontId="7" fillId="3" borderId="1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4" fontId="10" fillId="4" borderId="1" xfId="0" applyNumberFormat="1" applyFont="1" applyFill="1" applyBorder="1" applyAlignment="1">
      <alignment horizontal="justify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right" vertical="center"/>
    </xf>
    <xf numFmtId="0" fontId="4" fillId="3" borderId="1" xfId="0" applyNumberFormat="1" applyFont="1" applyFill="1" applyBorder="1" applyAlignment="1">
      <alignment horizontal="justify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right" vertical="center"/>
    </xf>
    <xf numFmtId="0" fontId="6" fillId="3" borderId="1" xfId="0" applyNumberFormat="1" applyFont="1" applyFill="1" applyBorder="1" applyAlignment="1">
      <alignment horizontal="justify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justify" vertical="center" wrapText="1"/>
    </xf>
    <xf numFmtId="166" fontId="2" fillId="3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justify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right"/>
    </xf>
    <xf numFmtId="49" fontId="6" fillId="2" borderId="1" xfId="2" applyNumberFormat="1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4" fontId="6" fillId="4" borderId="1" xfId="0" applyNumberFormat="1" applyFont="1" applyFill="1" applyBorder="1" applyAlignment="1">
      <alignment horizontal="justify" vertical="center" wrapText="1"/>
    </xf>
    <xf numFmtId="4" fontId="6" fillId="3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justify" vertical="center" wrapText="1"/>
    </xf>
  </cellXfs>
  <cellStyles count="3">
    <cellStyle name="Гиперссылка" xfId="2" builtinId="8"/>
    <cellStyle name="Обычный" xfId="0" builtinId="0"/>
    <cellStyle name="Обычный_Tmp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5"/>
  <sheetViews>
    <sheetView tabSelected="1" zoomScale="60" zoomScaleNormal="60" workbookViewId="0">
      <pane xSplit="1" ySplit="5" topLeftCell="B7" activePane="bottomRight" state="frozen"/>
      <selection pane="topRight" activeCell="B1" sqref="B1"/>
      <selection pane="bottomLeft" activeCell="A6" sqref="A6"/>
      <selection pane="bottomRight" activeCell="H64" sqref="H64"/>
    </sheetView>
  </sheetViews>
  <sheetFormatPr defaultColWidth="9" defaultRowHeight="18" x14ac:dyDescent="0.35"/>
  <cols>
    <col min="1" max="1" width="34.5546875" customWidth="1"/>
    <col min="2" max="2" width="49.6640625" customWidth="1"/>
    <col min="3" max="3" width="20.88671875" customWidth="1"/>
    <col min="4" max="4" width="19.88671875" customWidth="1"/>
    <col min="5" max="5" width="19.33203125" customWidth="1"/>
    <col min="6" max="6" width="16.109375" customWidth="1"/>
    <col min="7" max="7" width="15.5546875" customWidth="1"/>
    <col min="8" max="8" width="60.6640625" customWidth="1"/>
    <col min="9" max="9" width="61.5546875" style="12" customWidth="1"/>
    <col min="11" max="11" width="19.88671875" customWidth="1"/>
  </cols>
  <sheetData>
    <row r="1" spans="1:9" ht="25.5" customHeight="1" x14ac:dyDescent="0.35">
      <c r="I1" s="1" t="s">
        <v>0</v>
      </c>
    </row>
    <row r="2" spans="1:9" ht="27.75" customHeight="1" x14ac:dyDescent="0.3">
      <c r="A2" s="75" t="s">
        <v>137</v>
      </c>
      <c r="B2" s="75"/>
      <c r="C2" s="75"/>
      <c r="D2" s="75"/>
      <c r="E2" s="75"/>
      <c r="F2" s="75"/>
      <c r="G2" s="75"/>
      <c r="H2" s="75"/>
      <c r="I2" s="75"/>
    </row>
    <row r="3" spans="1:9" x14ac:dyDescent="0.35">
      <c r="A3" s="2"/>
      <c r="B3" s="2"/>
      <c r="C3" s="2"/>
      <c r="D3" s="2"/>
      <c r="F3" s="3"/>
      <c r="G3" s="4"/>
      <c r="H3" s="4"/>
      <c r="I3" s="5" t="s">
        <v>1</v>
      </c>
    </row>
    <row r="4" spans="1:9" ht="18.75" customHeight="1" x14ac:dyDescent="0.35">
      <c r="A4" s="76" t="s">
        <v>2</v>
      </c>
      <c r="B4" s="76" t="s">
        <v>3</v>
      </c>
      <c r="C4" s="76" t="s">
        <v>185</v>
      </c>
      <c r="D4" s="77" t="s">
        <v>136</v>
      </c>
      <c r="E4" s="76" t="s">
        <v>138</v>
      </c>
      <c r="F4" s="78" t="s">
        <v>4</v>
      </c>
      <c r="G4" s="78"/>
      <c r="H4" s="79" t="s">
        <v>5</v>
      </c>
      <c r="I4" s="79"/>
    </row>
    <row r="5" spans="1:9" ht="105.75" customHeight="1" x14ac:dyDescent="0.3">
      <c r="A5" s="76"/>
      <c r="B5" s="76"/>
      <c r="C5" s="76"/>
      <c r="D5" s="77"/>
      <c r="E5" s="76"/>
      <c r="F5" s="40" t="s">
        <v>6</v>
      </c>
      <c r="G5" s="40" t="s">
        <v>7</v>
      </c>
      <c r="H5" s="40" t="s">
        <v>8</v>
      </c>
      <c r="I5" s="41" t="s">
        <v>9</v>
      </c>
    </row>
    <row r="6" spans="1:9" ht="34.799999999999997" x14ac:dyDescent="0.3">
      <c r="A6" s="23" t="s">
        <v>10</v>
      </c>
      <c r="B6" s="24" t="s">
        <v>119</v>
      </c>
      <c r="C6" s="25">
        <f>SUM(C8,C9,C11,C19,C27,C30,C33,C39,C41,C44,C48,C54)</f>
        <v>8486319.4100000001</v>
      </c>
      <c r="D6" s="25">
        <f>SUM(D8,D9,D11,D19,D27,D30,D33,D39,D41,D44,D48,D54)</f>
        <v>8684592.7300000004</v>
      </c>
      <c r="E6" s="25">
        <f>SUM(E8,E9,E11,E19,E27,E30,E33,E39,E41,E44,E48,E54)</f>
        <v>8997993.3900000006</v>
      </c>
      <c r="F6" s="48">
        <f>E6/C6*100</f>
        <v>106.02939808507632</v>
      </c>
      <c r="G6" s="26">
        <f t="shared" ref="G6:G29" si="0">E6/D6*100</f>
        <v>103.60869726127042</v>
      </c>
      <c r="H6" s="42"/>
      <c r="I6" s="13"/>
    </row>
    <row r="7" spans="1:9" x14ac:dyDescent="0.3">
      <c r="A7" s="49"/>
      <c r="B7" s="24" t="s">
        <v>11</v>
      </c>
      <c r="C7" s="25">
        <f>SUM(C8,C9,C11,C19,C27,C30)</f>
        <v>7703876.1600000001</v>
      </c>
      <c r="D7" s="25">
        <f>SUM(D8,D9,D11,D19,D27,D30)</f>
        <v>7604278.6500000004</v>
      </c>
      <c r="E7" s="25">
        <f>SUM(E8,E9,E11,E19,E27,E30)</f>
        <v>7852834.54</v>
      </c>
      <c r="F7" s="48">
        <f>E7/C7*100</f>
        <v>101.93355107099748</v>
      </c>
      <c r="G7" s="26">
        <f t="shared" si="0"/>
        <v>103.26863206150394</v>
      </c>
      <c r="H7" s="42"/>
      <c r="I7" s="13"/>
    </row>
    <row r="8" spans="1:9" ht="27.6" customHeight="1" x14ac:dyDescent="0.3">
      <c r="A8" s="16" t="s">
        <v>12</v>
      </c>
      <c r="B8" s="17" t="s">
        <v>13</v>
      </c>
      <c r="C8" s="18">
        <v>5996182.4000000004</v>
      </c>
      <c r="D8" s="31">
        <v>5841929.9000000004</v>
      </c>
      <c r="E8" s="20">
        <v>5999161.7000000002</v>
      </c>
      <c r="F8" s="21">
        <f t="shared" ref="F8:F69" si="1">E8/C8*100</f>
        <v>100.04968661393623</v>
      </c>
      <c r="G8" s="22">
        <f t="shared" si="0"/>
        <v>102.69143592428249</v>
      </c>
      <c r="H8" s="14"/>
      <c r="I8" s="13"/>
    </row>
    <row r="9" spans="1:9" ht="52.2" x14ac:dyDescent="0.3">
      <c r="A9" s="23" t="s">
        <v>14</v>
      </c>
      <c r="B9" s="24" t="s">
        <v>15</v>
      </c>
      <c r="C9" s="25">
        <f>C10</f>
        <v>21807.3</v>
      </c>
      <c r="D9" s="25">
        <f>D10</f>
        <v>25870.95</v>
      </c>
      <c r="E9" s="25">
        <f>E10</f>
        <v>25396.639999999999</v>
      </c>
      <c r="F9" s="26">
        <f t="shared" si="1"/>
        <v>116.45935076786213</v>
      </c>
      <c r="G9" s="26">
        <f t="shared" si="0"/>
        <v>98.166630912278052</v>
      </c>
      <c r="H9" s="42" t="s">
        <v>16</v>
      </c>
      <c r="I9" s="13"/>
    </row>
    <row r="10" spans="1:9" ht="79.5" customHeight="1" x14ac:dyDescent="0.3">
      <c r="A10" s="16" t="s">
        <v>17</v>
      </c>
      <c r="B10" s="17" t="s">
        <v>18</v>
      </c>
      <c r="C10" s="18">
        <v>21807.3</v>
      </c>
      <c r="D10" s="19">
        <v>25870.95</v>
      </c>
      <c r="E10" s="18">
        <v>25396.639999999999</v>
      </c>
      <c r="F10" s="50">
        <f t="shared" si="1"/>
        <v>116.45935076786213</v>
      </c>
      <c r="G10" s="22">
        <f t="shared" si="0"/>
        <v>98.166630912278052</v>
      </c>
      <c r="H10" s="36" t="s">
        <v>141</v>
      </c>
      <c r="I10" s="36"/>
    </row>
    <row r="11" spans="1:9" ht="27.75" customHeight="1" x14ac:dyDescent="0.3">
      <c r="A11" s="23" t="s">
        <v>19</v>
      </c>
      <c r="B11" s="24" t="s">
        <v>20</v>
      </c>
      <c r="C11" s="25">
        <f>SUM(C12,C16,C17,C18)</f>
        <v>1232102</v>
      </c>
      <c r="D11" s="25">
        <f>SUM(D12,D16,D17,D18)</f>
        <v>1255256.8999999999</v>
      </c>
      <c r="E11" s="25">
        <f>SUM(E12,E16,E17,E18)</f>
        <v>1304853.42</v>
      </c>
      <c r="F11" s="26">
        <f t="shared" si="1"/>
        <v>105.90465886752882</v>
      </c>
      <c r="G11" s="26">
        <f t="shared" si="0"/>
        <v>103.95110514827681</v>
      </c>
      <c r="H11" s="42"/>
      <c r="I11" s="13"/>
    </row>
    <row r="12" spans="1:9" ht="66.75" customHeight="1" x14ac:dyDescent="0.3">
      <c r="A12" s="16" t="s">
        <v>21</v>
      </c>
      <c r="B12" s="17" t="s">
        <v>22</v>
      </c>
      <c r="C12" s="18">
        <f>SUM(C13:C15)</f>
        <v>985836</v>
      </c>
      <c r="D12" s="18">
        <f>SUM(D13:D15)</f>
        <v>1055000</v>
      </c>
      <c r="E12" s="18">
        <f>SUM(E13:E15)</f>
        <v>1086709.94</v>
      </c>
      <c r="F12" s="21">
        <f t="shared" si="1"/>
        <v>110.23232464629005</v>
      </c>
      <c r="G12" s="22">
        <f t="shared" si="0"/>
        <v>103.00568151658767</v>
      </c>
      <c r="H12" s="15"/>
      <c r="I12" s="13"/>
    </row>
    <row r="13" spans="1:9" ht="56.25" customHeight="1" x14ac:dyDescent="0.3">
      <c r="A13" s="6" t="s">
        <v>23</v>
      </c>
      <c r="B13" s="7" t="s">
        <v>24</v>
      </c>
      <c r="C13" s="18">
        <v>729934</v>
      </c>
      <c r="D13" s="19">
        <v>760000</v>
      </c>
      <c r="E13" s="20">
        <v>783454.94</v>
      </c>
      <c r="F13" s="21">
        <f t="shared" si="1"/>
        <v>107.33229853658001</v>
      </c>
      <c r="G13" s="22">
        <f t="shared" si="0"/>
        <v>103.08617631578947</v>
      </c>
      <c r="H13" s="15" t="s">
        <v>161</v>
      </c>
      <c r="I13" s="13"/>
    </row>
    <row r="14" spans="1:9" ht="75.599999999999994" customHeight="1" x14ac:dyDescent="0.3">
      <c r="A14" s="6" t="s">
        <v>25</v>
      </c>
      <c r="B14" s="7" t="s">
        <v>26</v>
      </c>
      <c r="C14" s="18">
        <v>255902</v>
      </c>
      <c r="D14" s="19">
        <v>295000</v>
      </c>
      <c r="E14" s="20">
        <v>303346.67</v>
      </c>
      <c r="F14" s="21">
        <f t="shared" si="1"/>
        <v>118.54017162820141</v>
      </c>
      <c r="G14" s="22">
        <f t="shared" si="0"/>
        <v>102.82937966101696</v>
      </c>
      <c r="H14" s="15" t="s">
        <v>161</v>
      </c>
      <c r="I14" s="13"/>
    </row>
    <row r="15" spans="1:9" ht="84" customHeight="1" x14ac:dyDescent="0.3">
      <c r="A15" s="8" t="s">
        <v>27</v>
      </c>
      <c r="B15" s="9" t="s">
        <v>28</v>
      </c>
      <c r="C15" s="18">
        <v>0</v>
      </c>
      <c r="D15" s="19">
        <v>0</v>
      </c>
      <c r="E15" s="20">
        <v>-91.67</v>
      </c>
      <c r="F15" s="21">
        <v>0</v>
      </c>
      <c r="G15" s="22">
        <v>0</v>
      </c>
      <c r="H15" s="80" t="s">
        <v>29</v>
      </c>
      <c r="I15" s="80"/>
    </row>
    <row r="16" spans="1:9" ht="135" customHeight="1" x14ac:dyDescent="0.3">
      <c r="A16" s="16" t="s">
        <v>30</v>
      </c>
      <c r="B16" s="17" t="s">
        <v>31</v>
      </c>
      <c r="C16" s="18">
        <v>168480</v>
      </c>
      <c r="D16" s="19">
        <v>150000</v>
      </c>
      <c r="E16" s="20">
        <v>152417.12</v>
      </c>
      <c r="F16" s="21">
        <f t="shared" si="1"/>
        <v>90.466001899335225</v>
      </c>
      <c r="G16" s="22">
        <f t="shared" si="0"/>
        <v>101.61141333333332</v>
      </c>
      <c r="H16" s="27" t="s">
        <v>162</v>
      </c>
      <c r="I16" s="14"/>
    </row>
    <row r="17" spans="1:9" ht="45.75" customHeight="1" x14ac:dyDescent="0.3">
      <c r="A17" s="16" t="s">
        <v>32</v>
      </c>
      <c r="B17" s="17" t="s">
        <v>33</v>
      </c>
      <c r="C17" s="18">
        <v>1286</v>
      </c>
      <c r="D17" s="19">
        <v>256.89999999999998</v>
      </c>
      <c r="E17" s="20">
        <v>262.97000000000003</v>
      </c>
      <c r="F17" s="21">
        <f t="shared" si="1"/>
        <v>20.448678071539661</v>
      </c>
      <c r="G17" s="22">
        <f t="shared" si="0"/>
        <v>102.36278707668356</v>
      </c>
      <c r="H17" s="27" t="s">
        <v>142</v>
      </c>
      <c r="I17" s="14"/>
    </row>
    <row r="18" spans="1:9" ht="48" customHeight="1" x14ac:dyDescent="0.3">
      <c r="A18" s="16" t="s">
        <v>34</v>
      </c>
      <c r="B18" s="17" t="s">
        <v>35</v>
      </c>
      <c r="C18" s="18">
        <v>76500</v>
      </c>
      <c r="D18" s="19">
        <v>50000</v>
      </c>
      <c r="E18" s="18">
        <v>65463.39</v>
      </c>
      <c r="F18" s="50">
        <f t="shared" si="1"/>
        <v>85.573058823529408</v>
      </c>
      <c r="G18" s="22">
        <f t="shared" si="0"/>
        <v>130.92678000000001</v>
      </c>
      <c r="H18" s="15" t="s">
        <v>143</v>
      </c>
      <c r="I18" s="15" t="s">
        <v>163</v>
      </c>
    </row>
    <row r="19" spans="1:9" x14ac:dyDescent="0.3">
      <c r="A19" s="23" t="s">
        <v>36</v>
      </c>
      <c r="B19" s="24" t="s">
        <v>37</v>
      </c>
      <c r="C19" s="25">
        <f>C20+C21+C24</f>
        <v>409779.45999999996</v>
      </c>
      <c r="D19" s="25">
        <f t="shared" ref="D19:E19" si="2">D20+D21+D24</f>
        <v>429890.9</v>
      </c>
      <c r="E19" s="25">
        <f t="shared" si="2"/>
        <v>467735.07</v>
      </c>
      <c r="F19" s="48">
        <f t="shared" si="1"/>
        <v>114.14312225410225</v>
      </c>
      <c r="G19" s="26">
        <f t="shared" si="0"/>
        <v>108.80320332437834</v>
      </c>
      <c r="H19" s="42"/>
      <c r="I19" s="13"/>
    </row>
    <row r="20" spans="1:9" ht="29.25" customHeight="1" x14ac:dyDescent="0.3">
      <c r="A20" s="16" t="s">
        <v>38</v>
      </c>
      <c r="B20" s="17" t="s">
        <v>39</v>
      </c>
      <c r="C20" s="18">
        <v>108322.9</v>
      </c>
      <c r="D20" s="19">
        <v>108322.9</v>
      </c>
      <c r="E20" s="20">
        <v>115219.51</v>
      </c>
      <c r="F20" s="21">
        <f t="shared" si="1"/>
        <v>106.36671470206207</v>
      </c>
      <c r="G20" s="22">
        <f t="shared" si="0"/>
        <v>106.36671470206207</v>
      </c>
      <c r="H20" s="81" t="s">
        <v>164</v>
      </c>
      <c r="I20" s="81"/>
    </row>
    <row r="21" spans="1:9" ht="25.95" customHeight="1" x14ac:dyDescent="0.3">
      <c r="A21" s="16" t="s">
        <v>120</v>
      </c>
      <c r="B21" s="17" t="s">
        <v>121</v>
      </c>
      <c r="C21" s="18">
        <f>SUM(C22:C23)</f>
        <v>126115.6</v>
      </c>
      <c r="D21" s="18">
        <f t="shared" ref="D21:E21" si="3">SUM(D22:D23)</f>
        <v>118500</v>
      </c>
      <c r="E21" s="18">
        <f t="shared" si="3"/>
        <v>130902.26000000001</v>
      </c>
      <c r="F21" s="21">
        <f t="shared" si="1"/>
        <v>103.79545432920274</v>
      </c>
      <c r="G21" s="22">
        <f t="shared" si="0"/>
        <v>110.46604219409284</v>
      </c>
      <c r="H21" s="14"/>
      <c r="I21" s="14"/>
    </row>
    <row r="22" spans="1:9" ht="38.4" customHeight="1" x14ac:dyDescent="0.3">
      <c r="A22" s="16" t="s">
        <v>122</v>
      </c>
      <c r="B22" s="7" t="s">
        <v>123</v>
      </c>
      <c r="C22" s="18">
        <v>52997.4</v>
      </c>
      <c r="D22" s="19">
        <v>58500</v>
      </c>
      <c r="E22" s="20">
        <v>57983.02</v>
      </c>
      <c r="F22" s="21">
        <f t="shared" si="1"/>
        <v>109.40729167845969</v>
      </c>
      <c r="G22" s="22">
        <f t="shared" si="0"/>
        <v>99.116273504273494</v>
      </c>
      <c r="H22" s="27" t="s">
        <v>164</v>
      </c>
      <c r="I22" s="14"/>
    </row>
    <row r="23" spans="1:9" ht="40.200000000000003" customHeight="1" x14ac:dyDescent="0.3">
      <c r="A23" s="16" t="s">
        <v>124</v>
      </c>
      <c r="B23" s="7" t="s">
        <v>125</v>
      </c>
      <c r="C23" s="18">
        <v>73118.2</v>
      </c>
      <c r="D23" s="19">
        <v>60000</v>
      </c>
      <c r="E23" s="20">
        <v>72919.240000000005</v>
      </c>
      <c r="F23" s="21">
        <f t="shared" si="1"/>
        <v>99.727892645059654</v>
      </c>
      <c r="G23" s="22">
        <f t="shared" si="0"/>
        <v>121.53206666666667</v>
      </c>
      <c r="H23" s="14"/>
      <c r="I23" s="27" t="s">
        <v>164</v>
      </c>
    </row>
    <row r="24" spans="1:9" ht="28.5" customHeight="1" x14ac:dyDescent="0.3">
      <c r="A24" s="16" t="s">
        <v>40</v>
      </c>
      <c r="B24" s="17" t="s">
        <v>41</v>
      </c>
      <c r="C24" s="18">
        <f>SUM(C25:C26)</f>
        <v>175340.96</v>
      </c>
      <c r="D24" s="18">
        <f>SUM(D25:D26)</f>
        <v>203068</v>
      </c>
      <c r="E24" s="18">
        <f>SUM(E25:E26)</f>
        <v>221613.3</v>
      </c>
      <c r="F24" s="21">
        <f t="shared" si="1"/>
        <v>126.38992052969256</v>
      </c>
      <c r="G24" s="22">
        <f t="shared" si="0"/>
        <v>109.13255658203163</v>
      </c>
      <c r="H24" s="14" t="s">
        <v>42</v>
      </c>
      <c r="I24" s="27"/>
    </row>
    <row r="25" spans="1:9" ht="80.25" customHeight="1" x14ac:dyDescent="0.35">
      <c r="A25" s="10" t="s">
        <v>43</v>
      </c>
      <c r="B25" s="7" t="s">
        <v>44</v>
      </c>
      <c r="C25" s="18">
        <v>146704.95999999999</v>
      </c>
      <c r="D25" s="19">
        <v>174432</v>
      </c>
      <c r="E25" s="20">
        <v>193089.69</v>
      </c>
      <c r="F25" s="21">
        <f t="shared" si="1"/>
        <v>131.61769717942735</v>
      </c>
      <c r="G25" s="22">
        <f t="shared" si="0"/>
        <v>110.69625412768301</v>
      </c>
      <c r="H25" s="81" t="s">
        <v>164</v>
      </c>
      <c r="I25" s="81"/>
    </row>
    <row r="26" spans="1:9" ht="82.5" customHeight="1" x14ac:dyDescent="0.35">
      <c r="A26" s="10" t="s">
        <v>45</v>
      </c>
      <c r="B26" s="7" t="s">
        <v>46</v>
      </c>
      <c r="C26" s="18">
        <v>28636</v>
      </c>
      <c r="D26" s="19">
        <v>28636</v>
      </c>
      <c r="E26" s="20">
        <v>28523.61</v>
      </c>
      <c r="F26" s="21">
        <f t="shared" si="1"/>
        <v>99.607522000279374</v>
      </c>
      <c r="G26" s="22">
        <f t="shared" si="0"/>
        <v>99.607522000279374</v>
      </c>
      <c r="H26" s="81"/>
      <c r="I26" s="81"/>
    </row>
    <row r="27" spans="1:9" x14ac:dyDescent="0.3">
      <c r="A27" s="23" t="s">
        <v>47</v>
      </c>
      <c r="B27" s="24" t="s">
        <v>48</v>
      </c>
      <c r="C27" s="25">
        <f>SUM(C28:C29)</f>
        <v>44005</v>
      </c>
      <c r="D27" s="25">
        <f>SUM(D28:D29)</f>
        <v>51330</v>
      </c>
      <c r="E27" s="25">
        <f>SUM(E28:E29)</f>
        <v>55687.71</v>
      </c>
      <c r="F27" s="48">
        <f t="shared" si="1"/>
        <v>126.54859675036927</v>
      </c>
      <c r="G27" s="26">
        <f t="shared" si="0"/>
        <v>108.4895967270602</v>
      </c>
      <c r="H27" s="42"/>
      <c r="I27" s="13"/>
    </row>
    <row r="28" spans="1:9" s="11" customFormat="1" ht="64.5" customHeight="1" x14ac:dyDescent="0.3">
      <c r="A28" s="51" t="s">
        <v>49</v>
      </c>
      <c r="B28" s="52" t="s">
        <v>50</v>
      </c>
      <c r="C28" s="19">
        <v>42000</v>
      </c>
      <c r="D28" s="19">
        <v>49500</v>
      </c>
      <c r="E28" s="31">
        <v>53801.31</v>
      </c>
      <c r="F28" s="53">
        <f t="shared" si="1"/>
        <v>128.09835714285714</v>
      </c>
      <c r="G28" s="54">
        <f t="shared" si="0"/>
        <v>108.68951515151515</v>
      </c>
      <c r="H28" s="82" t="s">
        <v>165</v>
      </c>
      <c r="I28" s="82"/>
    </row>
    <row r="29" spans="1:9" s="28" customFormat="1" ht="81" customHeight="1" x14ac:dyDescent="0.3">
      <c r="A29" s="55" t="s">
        <v>51</v>
      </c>
      <c r="B29" s="56" t="s">
        <v>52</v>
      </c>
      <c r="C29" s="31">
        <v>2005</v>
      </c>
      <c r="D29" s="31">
        <v>1830</v>
      </c>
      <c r="E29" s="31">
        <v>1886.4</v>
      </c>
      <c r="F29" s="53">
        <f t="shared" si="1"/>
        <v>94.084788029925193</v>
      </c>
      <c r="G29" s="53">
        <f t="shared" si="0"/>
        <v>103.08196721311475</v>
      </c>
      <c r="H29" s="37" t="s">
        <v>144</v>
      </c>
      <c r="I29" s="45"/>
    </row>
    <row r="30" spans="1:9" ht="52.2" x14ac:dyDescent="0.3">
      <c r="A30" s="23" t="s">
        <v>53</v>
      </c>
      <c r="B30" s="24" t="s">
        <v>54</v>
      </c>
      <c r="C30" s="25">
        <f>C31</f>
        <v>0</v>
      </c>
      <c r="D30" s="25">
        <f>D31</f>
        <v>0</v>
      </c>
      <c r="E30" s="25">
        <f>E31</f>
        <v>0</v>
      </c>
      <c r="F30" s="26">
        <v>0</v>
      </c>
      <c r="G30" s="26">
        <v>0</v>
      </c>
      <c r="H30" s="42"/>
      <c r="I30" s="13"/>
    </row>
    <row r="31" spans="1:9" s="11" customFormat="1" ht="36" x14ac:dyDescent="0.3">
      <c r="A31" s="51" t="s">
        <v>55</v>
      </c>
      <c r="B31" s="52" t="s">
        <v>56</v>
      </c>
      <c r="C31" s="19">
        <v>0</v>
      </c>
      <c r="D31" s="19">
        <v>0</v>
      </c>
      <c r="E31" s="19">
        <v>0</v>
      </c>
      <c r="F31" s="54">
        <v>0</v>
      </c>
      <c r="G31" s="54">
        <v>0</v>
      </c>
      <c r="H31" s="43"/>
      <c r="I31" s="13"/>
    </row>
    <row r="32" spans="1:9" s="11" customFormat="1" x14ac:dyDescent="0.3">
      <c r="A32" s="51"/>
      <c r="B32" s="24" t="s">
        <v>57</v>
      </c>
      <c r="C32" s="25">
        <f>SUM(C33,C39,C41,C44,C48,C54)</f>
        <v>782443.25000000012</v>
      </c>
      <c r="D32" s="25">
        <f>SUM(D33,D39,D41,D44,D48,D54)</f>
        <v>1080314.08</v>
      </c>
      <c r="E32" s="25">
        <f>SUM(E33,E39,E41,E44,E48,E54)</f>
        <v>1145158.8499999999</v>
      </c>
      <c r="F32" s="26">
        <f t="shared" si="1"/>
        <v>146.35679328820328</v>
      </c>
      <c r="G32" s="26">
        <f t="shared" ref="G32:G37" si="4">E32/D32*100</f>
        <v>106.00239978358886</v>
      </c>
      <c r="H32" s="42"/>
      <c r="I32" s="13"/>
    </row>
    <row r="33" spans="1:9" ht="52.2" x14ac:dyDescent="0.3">
      <c r="A33" s="23" t="s">
        <v>58</v>
      </c>
      <c r="B33" s="24" t="s">
        <v>59</v>
      </c>
      <c r="C33" s="25">
        <f>SUM(C34:C38)</f>
        <v>686035.69000000006</v>
      </c>
      <c r="D33" s="25">
        <f>SUM(D34:D38)</f>
        <v>646923.03</v>
      </c>
      <c r="E33" s="25">
        <f>SUM(E34:E38)</f>
        <v>672525.49</v>
      </c>
      <c r="F33" s="26">
        <f t="shared" si="1"/>
        <v>98.030685546403561</v>
      </c>
      <c r="G33" s="26">
        <f t="shared" si="4"/>
        <v>103.95757436553154</v>
      </c>
      <c r="H33" s="42"/>
      <c r="I33" s="13"/>
    </row>
    <row r="34" spans="1:9" s="11" customFormat="1" ht="127.95" customHeight="1" x14ac:dyDescent="0.3">
      <c r="A34" s="51" t="s">
        <v>60</v>
      </c>
      <c r="B34" s="52" t="s">
        <v>61</v>
      </c>
      <c r="C34" s="19">
        <v>5920.29</v>
      </c>
      <c r="D34" s="19">
        <v>7523.74</v>
      </c>
      <c r="E34" s="31">
        <v>7523.75</v>
      </c>
      <c r="F34" s="53">
        <f>E34/C34*100</f>
        <v>127.08414621581036</v>
      </c>
      <c r="G34" s="22">
        <f t="shared" si="4"/>
        <v>100.0001329126206</v>
      </c>
      <c r="H34" s="27" t="s">
        <v>145</v>
      </c>
      <c r="I34" s="13"/>
    </row>
    <row r="35" spans="1:9" ht="162" customHeight="1" x14ac:dyDescent="0.3">
      <c r="A35" s="51" t="s">
        <v>62</v>
      </c>
      <c r="B35" s="17" t="s">
        <v>63</v>
      </c>
      <c r="C35" s="18">
        <v>660201.04</v>
      </c>
      <c r="D35" s="19">
        <v>631611.52</v>
      </c>
      <c r="E35" s="18">
        <v>656603.11</v>
      </c>
      <c r="F35" s="50">
        <f t="shared" si="1"/>
        <v>99.455025093568466</v>
      </c>
      <c r="G35" s="22">
        <f t="shared" si="4"/>
        <v>103.95679768475408</v>
      </c>
      <c r="H35" s="44"/>
      <c r="I35" s="13"/>
    </row>
    <row r="36" spans="1:9" ht="84" customHeight="1" x14ac:dyDescent="0.3">
      <c r="A36" s="51" t="s">
        <v>139</v>
      </c>
      <c r="B36" s="17" t="s">
        <v>140</v>
      </c>
      <c r="C36" s="18">
        <v>0</v>
      </c>
      <c r="D36" s="19">
        <v>83.34</v>
      </c>
      <c r="E36" s="18">
        <v>84.48</v>
      </c>
      <c r="F36" s="50">
        <v>0</v>
      </c>
      <c r="G36" s="22">
        <f t="shared" si="4"/>
        <v>101.3678905687545</v>
      </c>
      <c r="H36" s="27" t="s">
        <v>166</v>
      </c>
      <c r="I36" s="13"/>
    </row>
    <row r="37" spans="1:9" ht="48" customHeight="1" x14ac:dyDescent="0.3">
      <c r="A37" s="16" t="s">
        <v>64</v>
      </c>
      <c r="B37" s="17" t="s">
        <v>65</v>
      </c>
      <c r="C37" s="18">
        <v>1010.45</v>
      </c>
      <c r="D37" s="31">
        <v>604.42999999999995</v>
      </c>
      <c r="E37" s="18">
        <v>604.42999999999995</v>
      </c>
      <c r="F37" s="50">
        <f t="shared" si="1"/>
        <v>59.817902914543019</v>
      </c>
      <c r="G37" s="22">
        <f t="shared" si="4"/>
        <v>100</v>
      </c>
      <c r="H37" s="44" t="s">
        <v>167</v>
      </c>
      <c r="I37" s="13"/>
    </row>
    <row r="38" spans="1:9" s="28" customFormat="1" ht="150.6" customHeight="1" x14ac:dyDescent="0.3">
      <c r="A38" s="29" t="s">
        <v>66</v>
      </c>
      <c r="B38" s="30" t="s">
        <v>67</v>
      </c>
      <c r="C38" s="20">
        <v>18903.91</v>
      </c>
      <c r="D38" s="31">
        <v>7100</v>
      </c>
      <c r="E38" s="20">
        <v>7709.72</v>
      </c>
      <c r="F38" s="21">
        <f t="shared" si="1"/>
        <v>40.783732042736133</v>
      </c>
      <c r="G38" s="32">
        <f t="shared" ref="G38:G69" si="5">E38/D38*100</f>
        <v>108.58760563380284</v>
      </c>
      <c r="H38" s="38" t="s">
        <v>146</v>
      </c>
      <c r="I38" s="38" t="s">
        <v>147</v>
      </c>
    </row>
    <row r="39" spans="1:9" ht="39.75" customHeight="1" x14ac:dyDescent="0.3">
      <c r="A39" s="23" t="s">
        <v>68</v>
      </c>
      <c r="B39" s="24" t="s">
        <v>69</v>
      </c>
      <c r="C39" s="25">
        <f>C40</f>
        <v>8794.23</v>
      </c>
      <c r="D39" s="25">
        <f>D40</f>
        <v>29690.99</v>
      </c>
      <c r="E39" s="25">
        <f>E40</f>
        <v>29517.1</v>
      </c>
      <c r="F39" s="50" t="s">
        <v>168</v>
      </c>
      <c r="G39" s="26">
        <f t="shared" si="5"/>
        <v>99.4143341128066</v>
      </c>
      <c r="H39" s="42"/>
      <c r="I39" s="13"/>
    </row>
    <row r="40" spans="1:9" ht="72" customHeight="1" x14ac:dyDescent="0.3">
      <c r="A40" s="16" t="s">
        <v>70</v>
      </c>
      <c r="B40" s="17" t="s">
        <v>71</v>
      </c>
      <c r="C40" s="18">
        <v>8794.23</v>
      </c>
      <c r="D40" s="19">
        <v>29690.99</v>
      </c>
      <c r="E40" s="20">
        <v>29517.1</v>
      </c>
      <c r="F40" s="50" t="s">
        <v>168</v>
      </c>
      <c r="G40" s="22">
        <f t="shared" si="5"/>
        <v>99.4143341128066</v>
      </c>
      <c r="H40" s="38" t="s">
        <v>148</v>
      </c>
      <c r="I40" s="38"/>
    </row>
    <row r="41" spans="1:9" ht="55.5" customHeight="1" x14ac:dyDescent="0.3">
      <c r="A41" s="23" t="s">
        <v>72</v>
      </c>
      <c r="B41" s="24" t="s">
        <v>73</v>
      </c>
      <c r="C41" s="25">
        <f>SUM(C42:C43)</f>
        <v>3248.9700000000003</v>
      </c>
      <c r="D41" s="25">
        <f>SUM(D42:D43)</f>
        <v>19624.87</v>
      </c>
      <c r="E41" s="57">
        <f>SUM(E42:E43)</f>
        <v>28178.829999999998</v>
      </c>
      <c r="F41" s="48" t="s">
        <v>171</v>
      </c>
      <c r="G41" s="26">
        <f t="shared" si="5"/>
        <v>143.58734605630508</v>
      </c>
      <c r="H41" s="42"/>
      <c r="I41" s="13"/>
    </row>
    <row r="42" spans="1:9" ht="44.4" customHeight="1" x14ac:dyDescent="0.3">
      <c r="A42" s="16" t="s">
        <v>74</v>
      </c>
      <c r="B42" s="17" t="s">
        <v>75</v>
      </c>
      <c r="C42" s="18">
        <v>1810.72</v>
      </c>
      <c r="D42" s="19">
        <v>2349.1799999999998</v>
      </c>
      <c r="E42" s="20">
        <v>2475.69</v>
      </c>
      <c r="F42" s="21">
        <f t="shared" si="1"/>
        <v>136.72406556507909</v>
      </c>
      <c r="G42" s="22">
        <f t="shared" si="5"/>
        <v>105.38528337547571</v>
      </c>
      <c r="H42" s="81" t="s">
        <v>149</v>
      </c>
      <c r="I42" s="81"/>
    </row>
    <row r="43" spans="1:9" ht="62.25" customHeight="1" x14ac:dyDescent="0.3">
      <c r="A43" s="16" t="s">
        <v>76</v>
      </c>
      <c r="B43" s="17" t="s">
        <v>77</v>
      </c>
      <c r="C43" s="18">
        <v>1438.25</v>
      </c>
      <c r="D43" s="19">
        <v>17275.689999999999</v>
      </c>
      <c r="E43" s="18">
        <v>25703.14</v>
      </c>
      <c r="F43" s="50" t="s">
        <v>170</v>
      </c>
      <c r="G43" s="22">
        <f t="shared" si="5"/>
        <v>148.7821325805221</v>
      </c>
      <c r="H43" s="81" t="s">
        <v>150</v>
      </c>
      <c r="I43" s="81"/>
    </row>
    <row r="44" spans="1:9" ht="45" customHeight="1" x14ac:dyDescent="0.3">
      <c r="A44" s="23" t="s">
        <v>78</v>
      </c>
      <c r="B44" s="24" t="s">
        <v>79</v>
      </c>
      <c r="C44" s="25">
        <f>SUM(C45:C47)</f>
        <v>31676.52</v>
      </c>
      <c r="D44" s="25">
        <f>SUM(D45:D47)</f>
        <v>64243.76999999999</v>
      </c>
      <c r="E44" s="25">
        <f>SUM(E45:E47)</f>
        <v>69459.47</v>
      </c>
      <c r="F44" s="26">
        <f t="shared" si="1"/>
        <v>219.27746482252468</v>
      </c>
      <c r="G44" s="26">
        <f t="shared" si="5"/>
        <v>108.11860823236248</v>
      </c>
      <c r="H44" s="42"/>
      <c r="I44" s="13"/>
    </row>
    <row r="45" spans="1:9" ht="66.599999999999994" customHeight="1" x14ac:dyDescent="0.3">
      <c r="A45" s="16" t="s">
        <v>80</v>
      </c>
      <c r="B45" s="17" t="s">
        <v>81</v>
      </c>
      <c r="C45" s="18">
        <v>161.49</v>
      </c>
      <c r="D45" s="19">
        <v>5234.7299999999996</v>
      </c>
      <c r="E45" s="18">
        <v>5742.44</v>
      </c>
      <c r="F45" s="50" t="s">
        <v>158</v>
      </c>
      <c r="G45" s="22">
        <f t="shared" si="5"/>
        <v>109.69887654186559</v>
      </c>
      <c r="H45" s="80" t="s">
        <v>169</v>
      </c>
      <c r="I45" s="80"/>
    </row>
    <row r="46" spans="1:9" ht="150" customHeight="1" x14ac:dyDescent="0.3">
      <c r="A46" s="16" t="s">
        <v>82</v>
      </c>
      <c r="B46" s="17" t="s">
        <v>83</v>
      </c>
      <c r="C46" s="18">
        <v>21515.03</v>
      </c>
      <c r="D46" s="19">
        <v>28627.67</v>
      </c>
      <c r="E46" s="18">
        <v>30975.21</v>
      </c>
      <c r="F46" s="50">
        <f t="shared" si="1"/>
        <v>143.97009904239039</v>
      </c>
      <c r="G46" s="22">
        <f t="shared" si="5"/>
        <v>108.20024822138861</v>
      </c>
      <c r="H46" s="81" t="s">
        <v>151</v>
      </c>
      <c r="I46" s="84"/>
    </row>
    <row r="47" spans="1:9" ht="81.599999999999994" customHeight="1" x14ac:dyDescent="0.3">
      <c r="A47" s="16" t="s">
        <v>84</v>
      </c>
      <c r="B47" s="17" t="s">
        <v>85</v>
      </c>
      <c r="C47" s="18">
        <v>10000</v>
      </c>
      <c r="D47" s="19">
        <v>30381.37</v>
      </c>
      <c r="E47" s="18">
        <v>32741.82</v>
      </c>
      <c r="F47" s="50" t="s">
        <v>168</v>
      </c>
      <c r="G47" s="22">
        <f t="shared" si="5"/>
        <v>107.76939947079411</v>
      </c>
      <c r="H47" s="81" t="s">
        <v>152</v>
      </c>
      <c r="I47" s="85"/>
    </row>
    <row r="48" spans="1:9" ht="45" customHeight="1" x14ac:dyDescent="0.3">
      <c r="A48" s="58" t="s">
        <v>86</v>
      </c>
      <c r="B48" s="59" t="s">
        <v>87</v>
      </c>
      <c r="C48" s="60">
        <f>SUM(C49:C53)</f>
        <v>6504.79</v>
      </c>
      <c r="D48" s="25">
        <f>SUM(D49:D53)</f>
        <v>151878.82999999999</v>
      </c>
      <c r="E48" s="25">
        <f>SUM(E49:E53)</f>
        <v>170048.25000000003</v>
      </c>
      <c r="F48" s="48" t="s">
        <v>157</v>
      </c>
      <c r="G48" s="26">
        <f t="shared" si="5"/>
        <v>111.96310242842932</v>
      </c>
      <c r="H48" s="42"/>
      <c r="I48" s="13"/>
    </row>
    <row r="49" spans="1:9" s="11" customFormat="1" ht="154.19999999999999" customHeight="1" x14ac:dyDescent="0.3">
      <c r="A49" s="33" t="s">
        <v>126</v>
      </c>
      <c r="B49" s="9" t="s">
        <v>127</v>
      </c>
      <c r="C49" s="31">
        <v>1136</v>
      </c>
      <c r="D49" s="31">
        <v>1108.1199999999999</v>
      </c>
      <c r="E49" s="31">
        <v>15683.31</v>
      </c>
      <c r="F49" s="53" t="s">
        <v>156</v>
      </c>
      <c r="G49" s="54" t="s">
        <v>159</v>
      </c>
      <c r="H49" s="83" t="s">
        <v>172</v>
      </c>
      <c r="I49" s="83"/>
    </row>
    <row r="50" spans="1:9" s="11" customFormat="1" ht="62.4" customHeight="1" x14ac:dyDescent="0.3">
      <c r="A50" s="33" t="s">
        <v>128</v>
      </c>
      <c r="B50" s="9" t="s">
        <v>129</v>
      </c>
      <c r="C50" s="19">
        <v>19</v>
      </c>
      <c r="D50" s="19">
        <v>0</v>
      </c>
      <c r="E50" s="31">
        <v>124.6</v>
      </c>
      <c r="F50" s="53" t="s">
        <v>173</v>
      </c>
      <c r="G50" s="54">
        <v>0</v>
      </c>
      <c r="H50" s="83" t="s">
        <v>160</v>
      </c>
      <c r="I50" s="83"/>
    </row>
    <row r="51" spans="1:9" s="11" customFormat="1" ht="205.95" customHeight="1" x14ac:dyDescent="0.3">
      <c r="A51" s="33" t="s">
        <v>130</v>
      </c>
      <c r="B51" s="9" t="s">
        <v>131</v>
      </c>
      <c r="C51" s="19">
        <v>1222.92</v>
      </c>
      <c r="D51" s="19">
        <v>136633.14000000001</v>
      </c>
      <c r="E51" s="31">
        <v>136664.94</v>
      </c>
      <c r="F51" s="53" t="s">
        <v>155</v>
      </c>
      <c r="G51" s="54">
        <f t="shared" si="5"/>
        <v>100.02327400219302</v>
      </c>
      <c r="H51" s="37" t="s">
        <v>174</v>
      </c>
      <c r="I51" s="45"/>
    </row>
    <row r="52" spans="1:9" s="11" customFormat="1" ht="43.95" customHeight="1" x14ac:dyDescent="0.3">
      <c r="A52" s="33" t="s">
        <v>132</v>
      </c>
      <c r="B52" s="9" t="s">
        <v>133</v>
      </c>
      <c r="C52" s="19">
        <v>126.87</v>
      </c>
      <c r="D52" s="19">
        <v>9328.33</v>
      </c>
      <c r="E52" s="31">
        <v>11324.17</v>
      </c>
      <c r="F52" s="53" t="s">
        <v>154</v>
      </c>
      <c r="G52" s="54">
        <f t="shared" si="5"/>
        <v>121.39546949989976</v>
      </c>
      <c r="H52" s="87" t="s">
        <v>175</v>
      </c>
      <c r="I52" s="84"/>
    </row>
    <row r="53" spans="1:9" s="11" customFormat="1" ht="69" customHeight="1" x14ac:dyDescent="0.3">
      <c r="A53" s="33" t="s">
        <v>134</v>
      </c>
      <c r="B53" s="9" t="s">
        <v>135</v>
      </c>
      <c r="C53" s="19">
        <v>4000</v>
      </c>
      <c r="D53" s="19">
        <v>4809.24</v>
      </c>
      <c r="E53" s="31">
        <v>6251.23</v>
      </c>
      <c r="F53" s="53">
        <f t="shared" ref="F53" si="6">E53/C53*100</f>
        <v>156.28074999999998</v>
      </c>
      <c r="G53" s="54">
        <f t="shared" ref="G53" si="7">E53/D53*100</f>
        <v>129.98373963453685</v>
      </c>
      <c r="H53" s="86" t="s">
        <v>153</v>
      </c>
      <c r="I53" s="86"/>
    </row>
    <row r="54" spans="1:9" ht="39.75" customHeight="1" x14ac:dyDescent="0.3">
      <c r="A54" s="58" t="s">
        <v>88</v>
      </c>
      <c r="B54" s="59" t="s">
        <v>89</v>
      </c>
      <c r="C54" s="25">
        <f>SUM(C55:C56)</f>
        <v>46183.05</v>
      </c>
      <c r="D54" s="25">
        <f>SUM(D55:D56)</f>
        <v>167952.59</v>
      </c>
      <c r="E54" s="25">
        <f>SUM(E55:E56)</f>
        <v>175429.71</v>
      </c>
      <c r="F54" s="61">
        <f t="shared" si="1"/>
        <v>379.85735026162189</v>
      </c>
      <c r="G54" s="26">
        <f t="shared" si="5"/>
        <v>104.45192300993989</v>
      </c>
      <c r="H54" s="42"/>
      <c r="I54" s="13" t="s">
        <v>90</v>
      </c>
    </row>
    <row r="55" spans="1:9" ht="42.75" customHeight="1" x14ac:dyDescent="0.3">
      <c r="A55" s="62" t="s">
        <v>91</v>
      </c>
      <c r="B55" s="63" t="s">
        <v>92</v>
      </c>
      <c r="C55" s="18">
        <v>0</v>
      </c>
      <c r="D55" s="19">
        <v>0</v>
      </c>
      <c r="E55" s="20">
        <v>-117.31</v>
      </c>
      <c r="F55" s="21">
        <v>0</v>
      </c>
      <c r="G55" s="22">
        <v>0</v>
      </c>
      <c r="H55" s="81" t="s">
        <v>176</v>
      </c>
      <c r="I55" s="81"/>
    </row>
    <row r="56" spans="1:9" ht="81.599999999999994" customHeight="1" x14ac:dyDescent="0.3">
      <c r="A56" s="64" t="s">
        <v>93</v>
      </c>
      <c r="B56" s="63" t="s">
        <v>94</v>
      </c>
      <c r="C56" s="18">
        <v>46183.05</v>
      </c>
      <c r="D56" s="19">
        <v>167952.59</v>
      </c>
      <c r="E56" s="18">
        <v>175547.02</v>
      </c>
      <c r="F56" s="21">
        <f t="shared" si="1"/>
        <v>380.11136120286551</v>
      </c>
      <c r="G56" s="22">
        <f t="shared" si="5"/>
        <v>104.52177010190793</v>
      </c>
      <c r="H56" s="39" t="s">
        <v>177</v>
      </c>
      <c r="I56" s="46"/>
    </row>
    <row r="57" spans="1:9" ht="30.75" customHeight="1" x14ac:dyDescent="0.3">
      <c r="A57" s="58" t="s">
        <v>95</v>
      </c>
      <c r="B57" s="59" t="s">
        <v>96</v>
      </c>
      <c r="C57" s="57">
        <f>C58+C63+C65+C67</f>
        <v>10857749.9</v>
      </c>
      <c r="D57" s="57">
        <f>D58+D63+D65+D67</f>
        <v>12349576.120000001</v>
      </c>
      <c r="E57" s="57">
        <f>E58+E63+E65+E67</f>
        <v>12288518.43</v>
      </c>
      <c r="F57" s="48">
        <f t="shared" si="1"/>
        <v>113.17739442497196</v>
      </c>
      <c r="G57" s="26">
        <f t="shared" si="5"/>
        <v>99.505588779673829</v>
      </c>
      <c r="H57" s="42"/>
      <c r="I57" s="13"/>
    </row>
    <row r="58" spans="1:9" ht="52.2" x14ac:dyDescent="0.3">
      <c r="A58" s="65" t="s">
        <v>97</v>
      </c>
      <c r="B58" s="66" t="s">
        <v>98</v>
      </c>
      <c r="C58" s="25">
        <f>SUM(C59:C62)</f>
        <v>10857749.9</v>
      </c>
      <c r="D58" s="25">
        <f>SUM(D59:D62)</f>
        <v>12005107.73</v>
      </c>
      <c r="E58" s="67">
        <f>SUM(E59:E62)</f>
        <v>11951472.66</v>
      </c>
      <c r="F58" s="68">
        <f t="shared" si="1"/>
        <v>110.07319905204301</v>
      </c>
      <c r="G58" s="68">
        <f t="shared" si="5"/>
        <v>99.553231247846526</v>
      </c>
      <c r="H58" s="47"/>
      <c r="I58" s="13"/>
    </row>
    <row r="59" spans="1:9" ht="151.19999999999999" customHeight="1" x14ac:dyDescent="0.3">
      <c r="A59" s="62" t="s">
        <v>99</v>
      </c>
      <c r="B59" s="63" t="s">
        <v>100</v>
      </c>
      <c r="C59" s="18">
        <v>46258.1</v>
      </c>
      <c r="D59" s="19">
        <v>445075.9</v>
      </c>
      <c r="E59" s="18">
        <v>445075.9</v>
      </c>
      <c r="F59" s="50" t="s">
        <v>178</v>
      </c>
      <c r="G59" s="22">
        <f t="shared" si="5"/>
        <v>100</v>
      </c>
      <c r="H59" s="27" t="s">
        <v>179</v>
      </c>
      <c r="I59" s="13"/>
    </row>
    <row r="60" spans="1:9" ht="207" customHeight="1" x14ac:dyDescent="0.3">
      <c r="A60" s="62" t="s">
        <v>101</v>
      </c>
      <c r="B60" s="63" t="s">
        <v>102</v>
      </c>
      <c r="C60" s="18">
        <v>1630295.4</v>
      </c>
      <c r="D60" s="31">
        <v>2205786.7400000002</v>
      </c>
      <c r="E60" s="20">
        <v>2182763.37</v>
      </c>
      <c r="F60" s="21">
        <f t="shared" si="1"/>
        <v>133.88759914307556</v>
      </c>
      <c r="G60" s="22">
        <f t="shared" si="5"/>
        <v>98.956228651551328</v>
      </c>
      <c r="H60" s="27" t="s">
        <v>180</v>
      </c>
      <c r="I60" s="15"/>
    </row>
    <row r="61" spans="1:9" ht="46.5" customHeight="1" x14ac:dyDescent="0.3">
      <c r="A61" s="62" t="s">
        <v>103</v>
      </c>
      <c r="B61" s="63" t="s">
        <v>104</v>
      </c>
      <c r="C61" s="18">
        <v>8676202.5999999996</v>
      </c>
      <c r="D61" s="19">
        <v>8631900.5999999996</v>
      </c>
      <c r="E61" s="20">
        <v>8606301.9199999999</v>
      </c>
      <c r="F61" s="21">
        <f t="shared" si="1"/>
        <v>99.194340159829835</v>
      </c>
      <c r="G61" s="22">
        <f t="shared" si="5"/>
        <v>99.703440977992727</v>
      </c>
      <c r="H61" s="14"/>
      <c r="I61" s="13"/>
    </row>
    <row r="62" spans="1:9" ht="112.95" customHeight="1" x14ac:dyDescent="0.3">
      <c r="A62" s="62" t="s">
        <v>105</v>
      </c>
      <c r="B62" s="63" t="s">
        <v>106</v>
      </c>
      <c r="C62" s="18">
        <v>504993.8</v>
      </c>
      <c r="D62" s="19">
        <v>722344.49</v>
      </c>
      <c r="E62" s="20">
        <v>717331.47</v>
      </c>
      <c r="F62" s="21">
        <f t="shared" si="1"/>
        <v>142.04757959404651</v>
      </c>
      <c r="G62" s="22">
        <f t="shared" si="5"/>
        <v>99.306007027201105</v>
      </c>
      <c r="H62" s="27" t="s">
        <v>181</v>
      </c>
      <c r="I62" s="15"/>
    </row>
    <row r="63" spans="1:9" ht="34.5" customHeight="1" x14ac:dyDescent="0.3">
      <c r="A63" s="58" t="s">
        <v>107</v>
      </c>
      <c r="B63" s="59" t="s">
        <v>108</v>
      </c>
      <c r="C63" s="25">
        <f>C64</f>
        <v>0</v>
      </c>
      <c r="D63" s="25">
        <f>D64</f>
        <v>343483.35</v>
      </c>
      <c r="E63" s="25">
        <f>E64</f>
        <v>342834.68</v>
      </c>
      <c r="F63" s="26">
        <v>0</v>
      </c>
      <c r="G63" s="26">
        <f t="shared" si="5"/>
        <v>99.811149506955729</v>
      </c>
      <c r="H63" s="42"/>
      <c r="I63" s="13"/>
    </row>
    <row r="64" spans="1:9" ht="111.6" customHeight="1" x14ac:dyDescent="0.3">
      <c r="A64" s="64" t="s">
        <v>109</v>
      </c>
      <c r="B64" s="63" t="s">
        <v>108</v>
      </c>
      <c r="C64" s="18">
        <v>0</v>
      </c>
      <c r="D64" s="31">
        <v>343483.35</v>
      </c>
      <c r="E64" s="20">
        <v>342834.68</v>
      </c>
      <c r="F64" s="21">
        <v>0</v>
      </c>
      <c r="G64" s="22">
        <f t="shared" si="5"/>
        <v>99.811149506955729</v>
      </c>
      <c r="H64" s="15" t="s">
        <v>182</v>
      </c>
      <c r="I64" s="15"/>
    </row>
    <row r="65" spans="1:10" ht="84" customHeight="1" x14ac:dyDescent="0.3">
      <c r="A65" s="69" t="s">
        <v>110</v>
      </c>
      <c r="B65" s="59" t="s">
        <v>111</v>
      </c>
      <c r="C65" s="25">
        <f>C66</f>
        <v>0</v>
      </c>
      <c r="D65" s="25">
        <f>D66</f>
        <v>3904.98</v>
      </c>
      <c r="E65" s="25">
        <f>E66</f>
        <v>4036.56</v>
      </c>
      <c r="F65" s="26">
        <v>0</v>
      </c>
      <c r="G65" s="26">
        <f t="shared" si="5"/>
        <v>103.36954350598467</v>
      </c>
      <c r="H65" s="42"/>
      <c r="I65" s="13"/>
    </row>
    <row r="66" spans="1:10" s="11" customFormat="1" ht="103.2" customHeight="1" x14ac:dyDescent="0.3">
      <c r="A66" s="70" t="s">
        <v>112</v>
      </c>
      <c r="B66" s="71" t="s">
        <v>113</v>
      </c>
      <c r="C66" s="19">
        <v>0</v>
      </c>
      <c r="D66" s="19">
        <v>3904.98</v>
      </c>
      <c r="E66" s="19">
        <v>4036.56</v>
      </c>
      <c r="F66" s="54">
        <v>0</v>
      </c>
      <c r="G66" s="54">
        <f t="shared" si="5"/>
        <v>103.36954350598467</v>
      </c>
      <c r="H66" s="37" t="s">
        <v>184</v>
      </c>
      <c r="I66" s="37"/>
    </row>
    <row r="67" spans="1:10" ht="78" customHeight="1" x14ac:dyDescent="0.3">
      <c r="A67" s="58" t="s">
        <v>114</v>
      </c>
      <c r="B67" s="59" t="s">
        <v>115</v>
      </c>
      <c r="C67" s="25">
        <f>C68</f>
        <v>0</v>
      </c>
      <c r="D67" s="25">
        <f>D68</f>
        <v>-2919.94</v>
      </c>
      <c r="E67" s="25">
        <f>E68</f>
        <v>-9825.4699999999993</v>
      </c>
      <c r="F67" s="54">
        <v>0</v>
      </c>
      <c r="G67" s="26">
        <f t="shared" si="5"/>
        <v>336.49561292355321</v>
      </c>
      <c r="H67" s="42"/>
      <c r="I67" s="13"/>
    </row>
    <row r="68" spans="1:10" ht="77.25" customHeight="1" x14ac:dyDescent="0.35">
      <c r="A68" s="72" t="s">
        <v>117</v>
      </c>
      <c r="B68" s="73" t="s">
        <v>118</v>
      </c>
      <c r="C68" s="19">
        <v>0</v>
      </c>
      <c r="D68" s="19">
        <v>-2919.94</v>
      </c>
      <c r="E68" s="19">
        <v>-9825.4699999999993</v>
      </c>
      <c r="F68" s="54">
        <v>0</v>
      </c>
      <c r="G68" s="26">
        <f t="shared" si="5"/>
        <v>336.49561292355321</v>
      </c>
      <c r="H68" s="80" t="s">
        <v>183</v>
      </c>
      <c r="I68" s="80"/>
      <c r="J68" s="11"/>
    </row>
    <row r="69" spans="1:10" ht="25.5" customHeight="1" x14ac:dyDescent="0.3">
      <c r="A69" s="74"/>
      <c r="B69" s="59" t="s">
        <v>116</v>
      </c>
      <c r="C69" s="57">
        <f>C6+C57</f>
        <v>19344069.310000002</v>
      </c>
      <c r="D69" s="57">
        <f>D6+D57</f>
        <v>21034168.850000001</v>
      </c>
      <c r="E69" s="57">
        <f>E6+E57</f>
        <v>21286511.82</v>
      </c>
      <c r="F69" s="48">
        <f t="shared" si="1"/>
        <v>110.04154027196256</v>
      </c>
      <c r="G69" s="26">
        <f t="shared" si="5"/>
        <v>101.19968120347194</v>
      </c>
      <c r="H69" s="42"/>
      <c r="I69" s="13"/>
    </row>
    <row r="70" spans="1:10" x14ac:dyDescent="0.35">
      <c r="H70" s="34"/>
      <c r="I70" s="35"/>
    </row>
    <row r="71" spans="1:10" x14ac:dyDescent="0.35">
      <c r="H71" s="34"/>
      <c r="I71" s="35"/>
    </row>
    <row r="72" spans="1:10" x14ac:dyDescent="0.35">
      <c r="H72" s="34"/>
      <c r="I72" s="35"/>
    </row>
    <row r="73" spans="1:10" x14ac:dyDescent="0.35">
      <c r="H73" s="34"/>
      <c r="I73" s="35"/>
    </row>
    <row r="74" spans="1:10" x14ac:dyDescent="0.35">
      <c r="H74" s="34"/>
      <c r="I74" s="35"/>
    </row>
    <row r="75" spans="1:10" x14ac:dyDescent="0.35">
      <c r="H75" s="34"/>
      <c r="I75" s="35"/>
    </row>
  </sheetData>
  <customSheetViews>
    <customSheetView guid="{867EFFA2-A721-455A-AD2C-3B4FA7F1A861}" scale="70">
      <pane xSplit="1" ySplit="5" topLeftCell="B15" activePane="bottomRight" state="frozen"/>
      <selection pane="bottomRight" activeCell="I18" sqref="I18"/>
      <pageMargins left="0.70866141732283472" right="0.70866141732283472" top="0.74803149606299213" bottom="0.39370078740157483" header="0.31496062992125984" footer="0.31496062992125984"/>
      <pageSetup paperSize="9" scale="45" firstPageNumber="182" orientation="landscape" useFirstPageNumber="1" r:id="rId1"/>
      <headerFooter>
        <oddHeader>&amp;C&amp;P</oddHeader>
      </headerFooter>
    </customSheetView>
    <customSheetView guid="{0296EFAD-58C8-44DD-9F7A-22C08DE4A831}" scale="70" topLeftCell="A71">
      <selection activeCell="H61" sqref="H61:I61"/>
      <pageMargins left="0.70866141732283472" right="0.70866141732283472" top="0.74803149606299213" bottom="0.39370078740157483" header="0.31496062992125984" footer="0.31496062992125984"/>
      <pageSetup paperSize="9" scale="45" firstPageNumber="182" orientation="landscape" useFirstPageNumber="1" r:id="rId2"/>
      <headerFooter>
        <oddHeader>&amp;C&amp;P</oddHeader>
      </headerFooter>
    </customSheetView>
    <customSheetView guid="{0B223F8C-0284-444B-9766-7B057E4111D8}" scale="70">
      <pane xSplit="1" ySplit="5" topLeftCell="B39" activePane="bottomRight" state="frozen"/>
      <selection pane="bottomRight" activeCell="H42" sqref="H42"/>
      <pageMargins left="0.70866141732283472" right="0.70866141732283472" top="0.74803149606299213" bottom="0.39370078740157483" header="0.31496062992125984" footer="0.31496062992125984"/>
      <pageSetup paperSize="9" scale="45" firstPageNumber="182" orientation="landscape" useFirstPageNumber="1" r:id="rId3"/>
      <headerFooter>
        <oddHeader>&amp;C&amp;P</oddHeader>
      </headerFooter>
    </customSheetView>
    <customSheetView guid="{85E31C33-AC87-428A-A615-905894AF62F6}" scale="70" showPageBreaks="1" topLeftCell="A49">
      <selection activeCell="H62" sqref="H62:I62"/>
      <pageMargins left="0.70866141732283472" right="0.70866141732283472" top="0.74803149606299213" bottom="0.39370078740157483" header="0.31496062992125984" footer="0.31496062992125984"/>
      <pageSetup paperSize="9" scale="45" firstPageNumber="182" orientation="landscape" useFirstPageNumber="1" r:id="rId4"/>
      <headerFooter>
        <oddHeader>&amp;C&amp;P</oddHeader>
      </headerFooter>
    </customSheetView>
  </customSheetViews>
  <mergeCells count="24">
    <mergeCell ref="H68:I68"/>
    <mergeCell ref="H15:I15"/>
    <mergeCell ref="H20:I20"/>
    <mergeCell ref="H25:I25"/>
    <mergeCell ref="H28:I28"/>
    <mergeCell ref="H49:I49"/>
    <mergeCell ref="H26:I26"/>
    <mergeCell ref="H42:I42"/>
    <mergeCell ref="H43:I43"/>
    <mergeCell ref="H46:I46"/>
    <mergeCell ref="H47:I47"/>
    <mergeCell ref="H45:I45"/>
    <mergeCell ref="H53:I53"/>
    <mergeCell ref="H52:I52"/>
    <mergeCell ref="H50:I50"/>
    <mergeCell ref="H55:I55"/>
    <mergeCell ref="A2:I2"/>
    <mergeCell ref="A4:A5"/>
    <mergeCell ref="B4:B5"/>
    <mergeCell ref="C4:C5"/>
    <mergeCell ref="D4:D5"/>
    <mergeCell ref="E4:E5"/>
    <mergeCell ref="F4:G4"/>
    <mergeCell ref="H4:I4"/>
  </mergeCells>
  <pageMargins left="0.78740157480314965" right="0.78740157480314965" top="1.1811023622047245" bottom="0.39370078740157483" header="0.31496062992125984" footer="0.31496062992125984"/>
  <pageSetup paperSize="9" scale="43" firstPageNumber="85" fitToHeight="23" orientation="landscape" useFirstPageNumber="1" r:id="rId5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Парамонова Оксана Борисовна</dc:creator>
  <cp:lastModifiedBy>Шмидт Татьяна Николаевна</cp:lastModifiedBy>
  <cp:lastPrinted>2021-04-26T08:55:09Z</cp:lastPrinted>
  <dcterms:created xsi:type="dcterms:W3CDTF">2019-03-26T12:49:18Z</dcterms:created>
  <dcterms:modified xsi:type="dcterms:W3CDTF">2021-04-26T08:55:16Z</dcterms:modified>
</cp:coreProperties>
</file>